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N DE COMPRA" sheetId="1" r:id="rId4"/>
    <sheet state="visible" name="RESUMEN DE COTIZACIÓN" sheetId="2" r:id="rId5"/>
  </sheets>
  <definedNames/>
  <calcPr/>
  <extLst>
    <ext uri="GoogleSheetsCustomDataVersion2">
      <go:sheetsCustomData xmlns:go="http://customooxmlschemas.google.com/" r:id="rId6" roundtripDataChecksum="SgKFeHqIc40LxtE9Rvi5FXuxi2zvrXf0yvyRcVCywGM="/>
    </ext>
  </extLst>
</workbook>
</file>

<file path=xl/sharedStrings.xml><?xml version="1.0" encoding="utf-8"?>
<sst xmlns="http://schemas.openxmlformats.org/spreadsheetml/2006/main" count="54" uniqueCount="52">
  <si>
    <t>Rut 70.954.900-6</t>
  </si>
  <si>
    <t>Avda. B. O'Higgins 1155</t>
  </si>
  <si>
    <t>Calama</t>
  </si>
  <si>
    <t>Fonos (55) 540418</t>
  </si>
  <si>
    <t>Res. Cotiz. Nº</t>
  </si>
  <si>
    <t>Corporación Municipal de</t>
  </si>
  <si>
    <t>CENABAST 2024</t>
  </si>
  <si>
    <t>Desarrollo Social Calama</t>
  </si>
  <si>
    <t>GIRO: SALUD</t>
  </si>
  <si>
    <t>Adquisiciones Salud</t>
  </si>
  <si>
    <t xml:space="preserve">                   ORDEN DE COMPRA Nº 202400000293</t>
  </si>
  <si>
    <t>PHARMA NETWORK SPA</t>
  </si>
  <si>
    <t>RUT: 76857605-K</t>
  </si>
  <si>
    <t>Sírvase entregar con cargo a esta Corporación:</t>
  </si>
  <si>
    <t>Cantidad</t>
  </si>
  <si>
    <t>Detalle</t>
  </si>
  <si>
    <t xml:space="preserve">Valor </t>
  </si>
  <si>
    <t>Unitario</t>
  </si>
  <si>
    <t>Total</t>
  </si>
  <si>
    <t>CAJA X 500</t>
  </si>
  <si>
    <t>PARACETAMOL 500MG</t>
  </si>
  <si>
    <t>UNIDAD</t>
  </si>
  <si>
    <t>GENTAMICINA SLC OFT 0,3 X 5ML FRASCO GENERICO</t>
  </si>
  <si>
    <t>NOTA: DESPACHAR PRODUCTOS DENTRO DE 5 DIAS HABILES EN DROGUERIA CENTRAL FONO: 983726146. QF.-. ELIZABETH PINTO O.</t>
  </si>
  <si>
    <t>FONO: 983726146</t>
  </si>
  <si>
    <t>E - MAIL: qfeli.aps@gmail.com</t>
  </si>
  <si>
    <t>E - MAIL:marcela.varas.leon@gmail.com</t>
  </si>
  <si>
    <t>FONO:055-2540418</t>
  </si>
  <si>
    <t>PAGO: CONTADO 30 DIAS</t>
  </si>
  <si>
    <t>Sub-Total</t>
  </si>
  <si>
    <t>I.V.A</t>
  </si>
  <si>
    <t>*** POR POLÍTICA INTERNA NO SE ACEPTAN FACTURAS CEDIDAS A FACTORING ***</t>
  </si>
  <si>
    <t>TOTAL</t>
  </si>
  <si>
    <t xml:space="preserve"> </t>
  </si>
  <si>
    <t>R.C. Nº</t>
  </si>
  <si>
    <t>Fecha</t>
  </si>
  <si>
    <t>28/02/2024</t>
  </si>
  <si>
    <t>RESUMEN DE COTIZACIÓN</t>
  </si>
  <si>
    <t>Casas Comerciales:</t>
  </si>
  <si>
    <t>Cant.</t>
  </si>
  <si>
    <t>Present.</t>
  </si>
  <si>
    <t>Productos:</t>
  </si>
  <si>
    <t>Valor Unitario</t>
  </si>
  <si>
    <t>Totales</t>
  </si>
  <si>
    <t>No cotiza</t>
  </si>
  <si>
    <t xml:space="preserve">CENABAST </t>
  </si>
  <si>
    <t>N° de Cta.: 215.22.04.004.001.001 (Farmacos)</t>
  </si>
  <si>
    <t>Casa (as) Comercial:</t>
  </si>
  <si>
    <t>Item:</t>
  </si>
  <si>
    <t>CENABAST CENTRAL NACIONAL DE ABASTECIEMIENTO</t>
  </si>
  <si>
    <t>Centro de costo</t>
  </si>
  <si>
    <t>Unidad Central de salud.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</si>
</sst>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"/>
    <numFmt numFmtId="165" formatCode="&quot;$&quot;#,##0"/>
    <numFmt numFmtId="166" formatCode="&quot;$&quot;\ #,##0"/>
    <numFmt numFmtId="167" formatCode="[$$-340A]\ #,##0"/>
    <numFmt numFmtId="168" formatCode="[$$-2C0A]\ #,##0"/>
  </numFmts>
  <fonts count="30">
    <font>
      <sz val="10.0"/>
      <color rgb="FF000000"/>
      <name val="Arial"/>
      <scheme val="minor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u/>
      <sz val="10.0"/>
      <color rgb="FF0000D4"/>
      <name val="Arial"/>
    </font>
    <font>
      <u/>
      <sz val="10.0"/>
      <color rgb="FF0000D4"/>
      <name val="Arial"/>
    </font>
    <font>
      <sz val="11.0"/>
      <color theme="1"/>
      <name val="Times New Roman"/>
    </font>
    <font/>
    <font>
      <b/>
      <sz val="10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sz val="11.0"/>
      <color theme="1"/>
      <name val="Book Antiqua"/>
    </font>
    <font>
      <b/>
      <sz val="11.0"/>
      <color theme="1"/>
      <name val="Book Antiqua"/>
    </font>
    <font>
      <i/>
      <sz val="11.0"/>
      <color theme="1"/>
      <name val="Arial"/>
    </font>
    <font>
      <b/>
      <i/>
      <sz val="11.0"/>
      <color rgb="FF000000"/>
      <name val="Times New Roman"/>
    </font>
    <font>
      <sz val="11.0"/>
      <color rgb="FF000000"/>
      <name val="Arial"/>
    </font>
    <font>
      <sz val="10.0"/>
      <color theme="1"/>
      <name val="Times New Roman"/>
    </font>
    <font>
      <b/>
      <i/>
      <u/>
      <sz val="11.0"/>
      <color rgb="FF000000"/>
      <name val="Times New Roman"/>
    </font>
    <font>
      <sz val="10.0"/>
      <color theme="1"/>
      <name val="Book Antiqua"/>
    </font>
    <font>
      <b/>
      <i/>
      <sz val="11.0"/>
      <color theme="1"/>
      <name val="Times New Roman"/>
    </font>
    <font>
      <b/>
      <sz val="10.0"/>
      <color theme="1"/>
      <name val="Times New Roman"/>
    </font>
    <font>
      <sz val="10.0"/>
      <color rgb="FFFFFFFF"/>
      <name val="Arial"/>
    </font>
    <font>
      <u/>
      <sz val="12.0"/>
      <color theme="1"/>
      <name val="Times New Roman"/>
    </font>
    <font>
      <sz val="8.0"/>
      <color theme="1"/>
      <name val="Times New Roman"/>
    </font>
    <font>
      <b/>
      <sz val="8.0"/>
      <color theme="1"/>
      <name val="Times New Roman"/>
    </font>
    <font>
      <sz val="9.0"/>
      <color theme="1"/>
      <name val="Times New Roman"/>
    </font>
    <font>
      <b/>
      <sz val="9.0"/>
      <color theme="1"/>
      <name val="Times New Roman"/>
    </font>
    <font>
      <sz val="10.0"/>
      <color rgb="FFFFFFFF"/>
      <name val="Times New Roman"/>
    </font>
    <font>
      <b/>
      <sz val="11.0"/>
      <color theme="1"/>
      <name val="Times New Roman"/>
    </font>
    <font>
      <sz val="12.0"/>
      <color rgb="FFFFFFFF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</fills>
  <borders count="2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/>
      <top/>
      <bottom/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1" numFmtId="164" xfId="0" applyAlignment="1" applyBorder="1" applyFont="1" applyNumberFormat="1">
      <alignment horizontal="center" readingOrder="0"/>
    </xf>
    <xf borderId="0" fillId="0" fontId="4" numFmtId="0" xfId="0" applyFont="1"/>
    <xf borderId="0" fillId="0" fontId="2" numFmtId="0" xfId="0" applyAlignment="1" applyFont="1">
      <alignment horizontal="left"/>
    </xf>
    <xf borderId="2" fillId="0" fontId="1" numFmtId="0" xfId="0" applyBorder="1" applyFont="1"/>
    <xf borderId="0" fillId="0" fontId="5" numFmtId="0" xfId="0" applyAlignment="1" applyFont="1">
      <alignment readingOrder="0"/>
    </xf>
    <xf borderId="1" fillId="0" fontId="6" numFmtId="17" xfId="0" applyAlignment="1" applyBorder="1" applyFont="1" applyNumberFormat="1">
      <alignment horizontal="center" shrinkToFit="0" wrapText="1"/>
    </xf>
    <xf borderId="0" fillId="0" fontId="1" numFmtId="0" xfId="0" applyAlignment="1" applyFont="1">
      <alignment horizontal="left"/>
    </xf>
    <xf borderId="3" fillId="0" fontId="2" numFmtId="0" xfId="0" applyAlignment="1" applyBorder="1" applyFont="1">
      <alignment readingOrder="0"/>
    </xf>
    <xf borderId="3" fillId="0" fontId="3" numFmtId="0" xfId="0" applyBorder="1" applyFont="1"/>
    <xf borderId="4" fillId="2" fontId="2" numFmtId="0" xfId="0" applyAlignment="1" applyBorder="1" applyFill="1" applyFont="1">
      <alignment horizontal="left"/>
    </xf>
    <xf borderId="5" fillId="0" fontId="7" numFmtId="0" xfId="0" applyBorder="1" applyFont="1"/>
    <xf borderId="6" fillId="0" fontId="7" numFmtId="0" xfId="0" applyBorder="1" applyFont="1"/>
    <xf borderId="7" fillId="2" fontId="8" numFmtId="0" xfId="0" applyAlignment="1" applyBorder="1" applyFont="1">
      <alignment horizontal="left"/>
    </xf>
    <xf borderId="8" fillId="0" fontId="7" numFmtId="0" xfId="0" applyBorder="1" applyFont="1"/>
    <xf borderId="9" fillId="0" fontId="1" numFmtId="0" xfId="0" applyBorder="1" applyFont="1"/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1" fillId="0" fontId="9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shrinkToFit="0" wrapText="1"/>
    </xf>
    <xf borderId="13" fillId="0" fontId="1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9" fillId="0" fontId="9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/>
    </xf>
    <xf borderId="11" fillId="0" fontId="3" numFmtId="0" xfId="0" applyAlignment="1" applyBorder="1" applyFont="1">
      <alignment horizontal="center" readingOrder="0"/>
    </xf>
    <xf borderId="14" fillId="0" fontId="3" numFmtId="0" xfId="0" applyAlignment="1" applyBorder="1" applyFont="1">
      <alignment horizontal="center" readingOrder="0"/>
    </xf>
    <xf borderId="11" fillId="0" fontId="3" numFmtId="0" xfId="0" applyAlignment="1" applyBorder="1" applyFont="1">
      <alignment horizontal="left" readingOrder="0"/>
    </xf>
    <xf borderId="11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left"/>
    </xf>
    <xf borderId="10" fillId="0" fontId="3" numFmtId="165" xfId="0" applyAlignment="1" applyBorder="1" applyFont="1" applyNumberFormat="1">
      <alignment horizontal="center" readingOrder="0"/>
    </xf>
    <xf borderId="10" fillId="0" fontId="10" numFmtId="166" xfId="0" applyAlignment="1" applyBorder="1" applyFont="1" applyNumberFormat="1">
      <alignment horizontal="right"/>
    </xf>
    <xf borderId="0" fillId="0" fontId="3" numFmtId="0" xfId="0" applyAlignment="1" applyFont="1">
      <alignment horizontal="center"/>
    </xf>
    <xf borderId="2" fillId="0" fontId="3" numFmtId="0" xfId="0" applyAlignment="1" applyBorder="1" applyFont="1">
      <alignment horizontal="center"/>
    </xf>
    <xf borderId="0" fillId="0" fontId="3" numFmtId="0" xfId="0" applyAlignment="1" applyFont="1">
      <alignment horizontal="left"/>
    </xf>
    <xf borderId="13" fillId="0" fontId="3" numFmtId="165" xfId="0" applyAlignment="1" applyBorder="1" applyFont="1" applyNumberFormat="1">
      <alignment horizontal="center"/>
    </xf>
    <xf borderId="13" fillId="0" fontId="10" numFmtId="166" xfId="0" applyAlignment="1" applyBorder="1" applyFont="1" applyNumberFormat="1">
      <alignment horizontal="right"/>
    </xf>
    <xf borderId="0" fillId="0" fontId="11" numFmtId="0" xfId="0" applyAlignment="1" applyFont="1">
      <alignment horizontal="left"/>
    </xf>
    <xf borderId="9" fillId="0" fontId="10" numFmtId="166" xfId="0" applyAlignment="1" applyBorder="1" applyFont="1" applyNumberFormat="1">
      <alignment horizontal="right"/>
    </xf>
    <xf borderId="0" fillId="0" fontId="11" numFmtId="0" xfId="0" applyFont="1"/>
    <xf borderId="13" fillId="0" fontId="3" numFmtId="0" xfId="0" applyAlignment="1" applyBorder="1" applyFont="1">
      <alignment horizontal="center"/>
    </xf>
    <xf borderId="15" fillId="2" fontId="3" numFmtId="0" xfId="0" applyAlignment="1" applyBorder="1" applyFont="1">
      <alignment horizontal="center"/>
    </xf>
    <xf borderId="9" fillId="0" fontId="11" numFmtId="0" xfId="0" applyAlignment="1" applyBorder="1" applyFont="1">
      <alignment horizontal="left"/>
    </xf>
    <xf borderId="13" fillId="0" fontId="10" numFmtId="0" xfId="0" applyAlignment="1" applyBorder="1" applyFont="1">
      <alignment horizontal="center"/>
    </xf>
    <xf borderId="4" fillId="3" fontId="12" numFmtId="0" xfId="0" applyAlignment="1" applyBorder="1" applyFill="1" applyFont="1">
      <alignment horizontal="left" shrinkToFit="0" vertical="center" wrapText="1"/>
    </xf>
    <xf borderId="16" fillId="0" fontId="7" numFmtId="0" xfId="0" applyBorder="1" applyFont="1"/>
    <xf borderId="9" fillId="0" fontId="13" numFmtId="166" xfId="0" applyBorder="1" applyFont="1" applyNumberFormat="1"/>
    <xf borderId="13" fillId="0" fontId="8" numFmtId="0" xfId="0" applyAlignment="1" applyBorder="1" applyFont="1">
      <alignment horizontal="center"/>
    </xf>
    <xf borderId="2" fillId="0" fontId="14" numFmtId="0" xfId="0" applyAlignment="1" applyBorder="1" applyFont="1">
      <alignment vertical="center"/>
    </xf>
    <xf borderId="17" fillId="4" fontId="15" numFmtId="0" xfId="0" applyAlignment="1" applyBorder="1" applyFill="1" applyFont="1">
      <alignment vertical="center"/>
    </xf>
    <xf borderId="0" fillId="0" fontId="6" numFmtId="167" xfId="0" applyAlignment="1" applyFont="1" applyNumberFormat="1">
      <alignment vertical="center"/>
    </xf>
    <xf borderId="0" fillId="0" fontId="6" numFmtId="0" xfId="0" applyAlignment="1" applyFont="1">
      <alignment horizontal="center" vertical="center"/>
    </xf>
    <xf borderId="9" fillId="0" fontId="6" numFmtId="0" xfId="0" applyAlignment="1" applyBorder="1" applyFont="1">
      <alignment horizontal="center" vertical="center"/>
    </xf>
    <xf borderId="18" fillId="4" fontId="16" numFmtId="166" xfId="0" applyAlignment="1" applyBorder="1" applyFont="1" applyNumberFormat="1">
      <alignment horizontal="left"/>
    </xf>
    <xf borderId="18" fillId="4" fontId="16" numFmtId="168" xfId="0" applyAlignment="1" applyBorder="1" applyFont="1" applyNumberFormat="1">
      <alignment horizontal="center"/>
    </xf>
    <xf borderId="2" fillId="0" fontId="17" numFmtId="0" xfId="0" applyAlignment="1" applyBorder="1" applyFont="1">
      <alignment vertical="center"/>
    </xf>
    <xf borderId="13" fillId="0" fontId="18" numFmtId="0" xfId="0" applyAlignment="1" applyBorder="1" applyFont="1">
      <alignment horizontal="center"/>
    </xf>
    <xf borderId="2" fillId="0" fontId="19" numFmtId="0" xfId="0" applyAlignment="1" applyBorder="1" applyFont="1">
      <alignment vertical="center"/>
    </xf>
    <xf borderId="9" fillId="0" fontId="16" numFmtId="167" xfId="0" applyBorder="1" applyFont="1" applyNumberFormat="1"/>
    <xf borderId="9" fillId="0" fontId="16" numFmtId="166" xfId="0" applyAlignment="1" applyBorder="1" applyFont="1" applyNumberFormat="1">
      <alignment horizontal="center"/>
    </xf>
    <xf borderId="0" fillId="0" fontId="18" numFmtId="0" xfId="0" applyAlignment="1" applyFont="1">
      <alignment vertical="center"/>
    </xf>
    <xf borderId="0" fillId="0" fontId="1" numFmtId="0" xfId="0" applyAlignment="1" applyFont="1">
      <alignment vertical="center"/>
    </xf>
    <xf borderId="9" fillId="0" fontId="1" numFmtId="0" xfId="0" applyAlignment="1" applyBorder="1" applyFont="1">
      <alignment vertical="center"/>
    </xf>
    <xf borderId="19" fillId="0" fontId="2" numFmtId="0" xfId="0" applyBorder="1" applyFont="1"/>
    <xf borderId="20" fillId="0" fontId="10" numFmtId="166" xfId="0" applyBorder="1" applyFont="1" applyNumberFormat="1"/>
    <xf borderId="21" fillId="0" fontId="18" numFmtId="0" xfId="0" applyAlignment="1" applyBorder="1" applyFont="1">
      <alignment horizontal="center"/>
    </xf>
    <xf borderId="22" fillId="0" fontId="2" numFmtId="0" xfId="0" applyAlignment="1" applyBorder="1" applyFont="1">
      <alignment horizontal="center" vertical="center"/>
    </xf>
    <xf borderId="23" fillId="0" fontId="7" numFmtId="0" xfId="0" applyBorder="1" applyFont="1"/>
    <xf borderId="24" fillId="0" fontId="7" numFmtId="0" xfId="0" applyBorder="1" applyFont="1"/>
    <xf borderId="20" fillId="0" fontId="2" numFmtId="0" xfId="0" applyBorder="1" applyFont="1"/>
    <xf borderId="20" fillId="0" fontId="10" numFmtId="166" xfId="0" applyAlignment="1" applyBorder="1" applyFont="1" applyNumberFormat="1">
      <alignment horizontal="right"/>
    </xf>
    <xf borderId="0" fillId="0" fontId="18" numFmtId="0" xfId="0" applyAlignment="1" applyFont="1">
      <alignment horizontal="center"/>
    </xf>
    <xf borderId="0" fillId="0" fontId="18" numFmtId="0" xfId="0" applyFont="1"/>
    <xf borderId="0" fillId="0" fontId="20" numFmtId="0" xfId="0" applyFont="1"/>
    <xf borderId="0" fillId="0" fontId="1" numFmtId="166" xfId="0" applyFont="1" applyNumberFormat="1"/>
    <xf borderId="0" fillId="0" fontId="1" numFmtId="16" xfId="0" applyAlignment="1" applyFont="1" applyNumberFormat="1">
      <alignment horizontal="left"/>
    </xf>
    <xf borderId="0" fillId="0" fontId="21" numFmtId="0" xfId="0" applyFont="1"/>
    <xf borderId="0" fillId="0" fontId="1" numFmtId="49" xfId="0" applyAlignment="1" applyFont="1" applyNumberFormat="1">
      <alignment horizontal="left" readingOrder="0"/>
    </xf>
    <xf borderId="0" fillId="0" fontId="22" numFmtId="0" xfId="0" applyFont="1"/>
    <xf borderId="0" fillId="0" fontId="1" numFmtId="0" xfId="0" applyAlignment="1" applyFont="1">
      <alignment horizontal="right"/>
    </xf>
    <xf borderId="0" fillId="0" fontId="23" numFmtId="0" xfId="0" applyFont="1"/>
    <xf borderId="20" fillId="0" fontId="24" numFmtId="0" xfId="0" applyBorder="1" applyFont="1"/>
    <xf borderId="20" fillId="0" fontId="25" numFmtId="0" xfId="0" applyAlignment="1" applyBorder="1" applyFont="1">
      <alignment horizontal="center" shrinkToFit="0" vertical="center" wrapText="1"/>
    </xf>
    <xf borderId="20" fillId="0" fontId="23" numFmtId="0" xfId="0" applyAlignment="1" applyBorder="1" applyFont="1">
      <alignment horizontal="center" shrinkToFit="0" vertical="center" wrapText="1"/>
    </xf>
    <xf borderId="20" fillId="0" fontId="26" numFmtId="0" xfId="0" applyAlignment="1" applyBorder="1" applyFont="1">
      <alignment horizontal="center" shrinkToFit="0" vertical="center" wrapText="1"/>
    </xf>
    <xf borderId="20" fillId="0" fontId="20" numFmtId="0" xfId="0" applyAlignment="1" applyBorder="1" applyFont="1">
      <alignment horizontal="center" vertical="center"/>
    </xf>
    <xf borderId="20" fillId="0" fontId="20" numFmtId="0" xfId="0" applyAlignment="1" applyBorder="1" applyFont="1">
      <alignment horizontal="center" shrinkToFit="0" vertical="center" wrapText="1"/>
    </xf>
    <xf borderId="20" fillId="0" fontId="23" numFmtId="0" xfId="0" applyBorder="1" applyFont="1"/>
    <xf borderId="10" fillId="0" fontId="23" numFmtId="0" xfId="0" applyBorder="1" applyFont="1"/>
    <xf borderId="14" fillId="0" fontId="23" numFmtId="0" xfId="0" applyBorder="1" applyFont="1"/>
    <xf borderId="11" fillId="0" fontId="24" numFmtId="0" xfId="0" applyAlignment="1" applyBorder="1" applyFont="1">
      <alignment horizontal="center"/>
    </xf>
    <xf borderId="12" fillId="0" fontId="24" numFmtId="0" xfId="0" applyAlignment="1" applyBorder="1" applyFont="1">
      <alignment horizontal="center"/>
    </xf>
    <xf borderId="14" fillId="0" fontId="20" numFmtId="0" xfId="0" applyAlignment="1" applyBorder="1" applyFont="1">
      <alignment horizontal="center"/>
    </xf>
    <xf borderId="11" fillId="0" fontId="7" numFmtId="0" xfId="0" applyBorder="1" applyFont="1"/>
    <xf borderId="12" fillId="0" fontId="7" numFmtId="0" xfId="0" applyBorder="1" applyFont="1"/>
    <xf borderId="10" fillId="0" fontId="3" numFmtId="0" xfId="0" applyAlignment="1" applyBorder="1" applyFont="1">
      <alignment horizontal="center"/>
    </xf>
    <xf borderId="14" fillId="0" fontId="3" numFmtId="0" xfId="0" applyAlignment="1" applyBorder="1" applyFont="1">
      <alignment horizontal="left"/>
    </xf>
    <xf borderId="10" fillId="0" fontId="3" numFmtId="0" xfId="0" applyBorder="1" applyFont="1"/>
    <xf borderId="14" fillId="0" fontId="3" numFmtId="166" xfId="0" applyAlignment="1" applyBorder="1" applyFont="1" applyNumberFormat="1">
      <alignment horizontal="center"/>
    </xf>
    <xf borderId="10" fillId="0" fontId="3" numFmtId="165" xfId="0" applyAlignment="1" applyBorder="1" applyFont="1" applyNumberFormat="1">
      <alignment horizontal="center"/>
    </xf>
    <xf borderId="12" fillId="0" fontId="3" numFmtId="166" xfId="0" applyAlignment="1" applyBorder="1" applyFont="1" applyNumberFormat="1">
      <alignment horizontal="center" vertical="center"/>
    </xf>
    <xf borderId="2" fillId="0" fontId="3" numFmtId="165" xfId="0" applyAlignment="1" applyBorder="1" applyFont="1" applyNumberFormat="1">
      <alignment horizontal="center" vertical="center"/>
    </xf>
    <xf borderId="13" fillId="0" fontId="3" numFmtId="0" xfId="0" applyBorder="1" applyFont="1"/>
    <xf borderId="2" fillId="0" fontId="3" numFmtId="166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9" fillId="0" fontId="3" numFmtId="166" xfId="0" applyAlignment="1" applyBorder="1" applyFont="1" applyNumberFormat="1">
      <alignment horizontal="center" vertical="center"/>
    </xf>
    <xf borderId="2" fillId="0" fontId="21" numFmtId="0" xfId="0" applyBorder="1" applyFont="1"/>
    <xf borderId="13" fillId="0" fontId="3" numFmtId="166" xfId="0" applyAlignment="1" applyBorder="1" applyFont="1" applyNumberFormat="1">
      <alignment horizontal="center"/>
    </xf>
    <xf borderId="2" fillId="0" fontId="3" numFmtId="165" xfId="0" applyAlignment="1" applyBorder="1" applyFont="1" applyNumberFormat="1">
      <alignment horizontal="center"/>
    </xf>
    <xf borderId="13" fillId="0" fontId="3" numFmtId="166" xfId="0" applyAlignment="1" applyBorder="1" applyFont="1" applyNumberFormat="1">
      <alignment horizontal="center" vertical="center"/>
    </xf>
    <xf borderId="21" fillId="0" fontId="10" numFmtId="0" xfId="0" applyAlignment="1" applyBorder="1" applyFont="1">
      <alignment horizontal="center"/>
    </xf>
    <xf borderId="23" fillId="0" fontId="3" numFmtId="0" xfId="0" applyAlignment="1" applyBorder="1" applyFont="1">
      <alignment horizontal="left"/>
    </xf>
    <xf borderId="21" fillId="0" fontId="3" numFmtId="0" xfId="0" applyBorder="1" applyFont="1"/>
    <xf borderId="21" fillId="0" fontId="3" numFmtId="166" xfId="0" applyAlignment="1" applyBorder="1" applyFont="1" applyNumberFormat="1">
      <alignment horizontal="center"/>
    </xf>
    <xf borderId="21" fillId="0" fontId="3" numFmtId="165" xfId="0" applyAlignment="1" applyBorder="1" applyFont="1" applyNumberFormat="1">
      <alignment horizontal="center"/>
    </xf>
    <xf borderId="21" fillId="0" fontId="3" numFmtId="166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left" shrinkToFit="0" vertical="top" wrapText="1"/>
    </xf>
    <xf borderId="9" fillId="0" fontId="7" numFmtId="0" xfId="0" applyBorder="1" applyFont="1"/>
    <xf borderId="11" fillId="0" fontId="3" numFmtId="165" xfId="0" applyAlignment="1" applyBorder="1" applyFont="1" applyNumberFormat="1">
      <alignment horizontal="center"/>
    </xf>
    <xf borderId="0" fillId="0" fontId="6" numFmtId="166" xfId="0" applyAlignment="1" applyFont="1" applyNumberFormat="1">
      <alignment horizontal="center"/>
    </xf>
    <xf borderId="0" fillId="0" fontId="16" numFmtId="166" xfId="0" applyAlignment="1" applyFont="1" applyNumberFormat="1">
      <alignment horizontal="center"/>
    </xf>
    <xf borderId="0" fillId="0" fontId="27" numFmtId="166" xfId="0" applyAlignment="1" applyFont="1" applyNumberFormat="1">
      <alignment horizontal="center"/>
    </xf>
    <xf borderId="22" fillId="0" fontId="7" numFmtId="0" xfId="0" applyBorder="1" applyFont="1"/>
    <xf borderId="0" fillId="0" fontId="3" numFmtId="165" xfId="0" applyAlignment="1" applyFont="1" applyNumberFormat="1">
      <alignment horizontal="center"/>
    </xf>
    <xf borderId="0" fillId="0" fontId="28" numFmtId="0" xfId="0" applyAlignment="1" applyFont="1">
      <alignment horizontal="right"/>
    </xf>
    <xf borderId="0" fillId="0" fontId="2" numFmtId="0" xfId="0" applyAlignment="1" applyFont="1">
      <alignment horizontal="right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20" numFmtId="0" xfId="0" applyAlignment="1" applyFont="1">
      <alignment horizontal="right"/>
    </xf>
    <xf borderId="0" fillId="0" fontId="6" numFmtId="166" xfId="0" applyFont="1" applyNumberFormat="1"/>
    <xf borderId="0" fillId="0" fontId="29" numFmtId="9" xfId="0" applyFont="1" applyNumberFormat="1"/>
    <xf borderId="0" fillId="0" fontId="16" numFmtId="166" xfId="0" applyFont="1" applyNumberFormat="1"/>
    <xf borderId="0" fillId="0" fontId="28" numFmtId="0" xfId="0" applyFont="1"/>
    <xf borderId="0" fillId="0" fontId="10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52</xdr:row>
      <xdr:rowOff>0</xdr:rowOff>
    </xdr:from>
    <xdr:ext cx="7191375" cy="1123950"/>
    <xdr:grpSp>
      <xdr:nvGrpSpPr>
        <xdr:cNvPr id="2" name="Shape 2"/>
        <xdr:cNvGrpSpPr/>
      </xdr:nvGrpSpPr>
      <xdr:grpSpPr>
        <a:xfrm>
          <a:off x="1750313" y="3218025"/>
          <a:ext cx="7191375" cy="1123950"/>
          <a:chOff x="1750313" y="3218025"/>
          <a:chExt cx="7191375" cy="1123950"/>
        </a:xfrm>
      </xdr:grpSpPr>
      <xdr:grpSp>
        <xdr:nvGrpSpPr>
          <xdr:cNvPr id="3" name="Shape 3"/>
          <xdr:cNvGrpSpPr/>
        </xdr:nvGrpSpPr>
        <xdr:grpSpPr>
          <a:xfrm>
            <a:off x="1750313" y="3218025"/>
            <a:ext cx="7191375" cy="1123950"/>
            <a:chOff x="1750313" y="3218025"/>
            <a:chExt cx="7191375" cy="1123950"/>
          </a:xfrm>
        </xdr:grpSpPr>
        <xdr:sp>
          <xdr:nvSpPr>
            <xdr:cNvPr id="4" name="Shape 4"/>
            <xdr:cNvSpPr/>
          </xdr:nvSpPr>
          <xdr:spPr>
            <a:xfrm>
              <a:off x="1750313" y="3218025"/>
              <a:ext cx="7191375" cy="11239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1750313" y="3218025"/>
              <a:ext cx="7191375" cy="1123950"/>
              <a:chOff x="1750313" y="3218025"/>
              <a:chExt cx="7191375" cy="1123950"/>
            </a:xfrm>
          </xdr:grpSpPr>
          <xdr:sp>
            <xdr:nvSpPr>
              <xdr:cNvPr id="6" name="Shape 6"/>
              <xdr:cNvSpPr/>
            </xdr:nvSpPr>
            <xdr:spPr>
              <a:xfrm>
                <a:off x="1750313" y="3218025"/>
                <a:ext cx="7191375" cy="11239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1750313" y="3218025"/>
                <a:ext cx="7191375" cy="1123950"/>
                <a:chOff x="236004" y="9693402"/>
                <a:chExt cx="7640082" cy="1196636"/>
              </a:xfrm>
            </xdr:grpSpPr>
            <xdr:sp>
              <xdr:nvSpPr>
                <xdr:cNvPr id="8" name="Shape 8"/>
                <xdr:cNvSpPr/>
              </xdr:nvSpPr>
              <xdr:spPr>
                <a:xfrm>
                  <a:off x="236004" y="9693402"/>
                  <a:ext cx="7640075" cy="11966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sp>
              <xdr:nvSpPr>
                <xdr:cNvPr id="9" name="Shape 9"/>
                <xdr:cNvSpPr/>
              </xdr:nvSpPr>
              <xdr:spPr>
                <a:xfrm>
                  <a:off x="236004" y="9702304"/>
                  <a:ext cx="1747145" cy="952499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anchorCtr="0" anchor="t" bIns="45700" lIns="36000" spcFirstLastPara="1" rIns="36000" wrap="square" tIns="45700">
                  <a:noAutofit/>
                </a:bodyPr>
                <a:lstStyle/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400"/>
                    <a:buFont typeface="Times New Roman"/>
                    <a:buNone/>
                  </a:pPr>
                  <a:r>
                    <a:rPr b="1" i="0" lang="en-US" sz="1400" u="none" strike="noStrike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  <a:sym typeface="Times New Roman"/>
                    </a:rPr>
                    <a:t>	</a:t>
                  </a:r>
                  <a:endParaRPr sz="1400"/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200"/>
                    <a:buFont typeface="Calibri"/>
                    <a:buNone/>
                  </a:pPr>
                  <a:r>
                    <a:rPr b="1" i="0" lang="en-US" sz="12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V° B°</a:t>
                  </a:r>
                  <a:endParaRPr b="1" i="0" sz="12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endParaRPr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200"/>
                    <a:buFont typeface="Calibri"/>
                    <a:buNone/>
                  </a:pPr>
                  <a:r>
                    <a:rPr b="1" i="0" lang="en-US" sz="12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DROGUERÍA CENTRAL</a:t>
                  </a:r>
                  <a:endParaRPr sz="1400"/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200"/>
                    <a:buFont typeface="Calibri"/>
                    <a:buNone/>
                  </a:pPr>
                  <a:r>
                    <a:rPr b="1" i="0" lang="en-US" sz="12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COMDES</a:t>
                  </a:r>
                  <a:endParaRPr b="0" i="0" sz="12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endParaRPr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b="0" i="0" sz="14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endParaRPr>
                </a:p>
              </xdr:txBody>
            </xdr:sp>
            <xdr:sp>
              <xdr:nvSpPr>
                <xdr:cNvPr id="10" name="Shape 10"/>
                <xdr:cNvSpPr/>
              </xdr:nvSpPr>
              <xdr:spPr>
                <a:xfrm>
                  <a:off x="2104648" y="9720107"/>
                  <a:ext cx="1733496" cy="943598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400"/>
                    <a:buFont typeface="Times New Roman"/>
                    <a:buNone/>
                  </a:pPr>
                  <a:r>
                    <a:rPr b="1" i="0" lang="en-US" sz="1400" u="none" strike="noStrike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  <a:sym typeface="Times New Roman"/>
                    </a:rPr>
                    <a:t>	</a:t>
                  </a:r>
                  <a:endParaRPr sz="1400"/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200"/>
                    <a:buFont typeface="Calibri"/>
                    <a:buNone/>
                  </a:pPr>
                  <a:r>
                    <a:rPr b="1" i="0" lang="en-US" sz="12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V° B°</a:t>
                  </a:r>
                  <a:endParaRPr b="1" i="0" sz="12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endParaRPr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200"/>
                    <a:buFont typeface="Calibri"/>
                    <a:buNone/>
                  </a:pPr>
                  <a:r>
                    <a:rPr b="1" i="0" lang="en-US" sz="12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DIRECCIÓN SALUD</a:t>
                  </a:r>
                  <a:endParaRPr sz="1400"/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200"/>
                    <a:buFont typeface="Calibri"/>
                    <a:buNone/>
                  </a:pPr>
                  <a:r>
                    <a:rPr b="1" i="0" lang="en-US" sz="12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COMDES</a:t>
                  </a:r>
                  <a:endParaRPr b="0" i="0" sz="12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endParaRPr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b="0" i="0" sz="14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endParaRPr>
                </a:p>
              </xdr:txBody>
            </xdr:sp>
            <xdr:sp>
              <xdr:nvSpPr>
                <xdr:cNvPr id="11" name="Shape 11"/>
                <xdr:cNvSpPr/>
              </xdr:nvSpPr>
              <xdr:spPr>
                <a:xfrm>
                  <a:off x="5973011" y="9693402"/>
                  <a:ext cx="1903075" cy="1196636"/>
                </a:xfrm>
                <a:prstGeom prst="rect">
                  <a:avLst/>
                </a:prstGeom>
                <a:solidFill>
                  <a:srgbClr val="FFFFFF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400"/>
                    <a:buFont typeface="Times New Roman"/>
                    <a:buNone/>
                  </a:pPr>
                  <a:r>
                    <a:rPr b="1" i="0" lang="en-US" sz="1400" u="none" strike="noStrike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  <a:sym typeface="Times New Roman"/>
                    </a:rPr>
                    <a:t>	</a:t>
                  </a:r>
                  <a:endParaRPr sz="1400"/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200"/>
                    <a:buFont typeface="Calibri"/>
                    <a:buNone/>
                  </a:pPr>
                  <a:r>
                    <a:rPr b="1" i="0" lang="en-US" sz="12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  V° B°</a:t>
                  </a:r>
                  <a:endParaRPr b="1" i="0" sz="12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endParaRPr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200"/>
                    <a:buFont typeface="Calibri"/>
                    <a:buNone/>
                  </a:pPr>
                  <a:r>
                    <a:rPr b="1" i="0" lang="en-US" sz="12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  DIRECCIÓN GESTION        Y PLANIFICACION</a:t>
                  </a:r>
                  <a:endParaRPr sz="1400"/>
                </a:p>
                <a:p>
                  <a:pPr indent="0" lvl="0" marL="0" rtl="0" algn="ctr"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SzPts val="1200"/>
                    <a:buFont typeface="Calibri"/>
                    <a:buNone/>
                  </a:pPr>
                  <a:r>
                    <a:rPr b="1" i="0" lang="en-US" sz="1200" u="none" strike="noStrike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  <a:sym typeface="Calibri"/>
                    </a:rPr>
                    <a:t>COMDES</a:t>
                  </a:r>
                  <a:endParaRPr b="0" i="0" sz="10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endParaRPr>
                </a:p>
              </xdr:txBody>
            </xdr:sp>
          </xdr:grpSp>
        </xdr:grpSp>
      </xdr:grpSp>
    </xdr:grpSp>
    <xdr:clientData fLocksWithSheet="0"/>
  </xdr:oneCellAnchor>
  <xdr:oneCellAnchor>
    <xdr:from>
      <xdr:col>2</xdr:col>
      <xdr:colOff>1847850</xdr:colOff>
      <xdr:row>52</xdr:row>
      <xdr:rowOff>0</xdr:rowOff>
    </xdr:from>
    <xdr:ext cx="1466850" cy="981075"/>
    <xdr:sp>
      <xdr:nvSpPr>
        <xdr:cNvPr id="12" name="Shape 12"/>
        <xdr:cNvSpPr/>
      </xdr:nvSpPr>
      <xdr:spPr>
        <a:xfrm>
          <a:off x="4617338" y="3294225"/>
          <a:ext cx="1457325" cy="9715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36000" spcFirstLastPara="1" rIns="36000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Times New Roman"/>
            <a:buNone/>
          </a:pPr>
          <a:r>
            <a:rPr b="1" i="0" lang="en-US" sz="140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	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 B°</a:t>
          </a:r>
          <a:endParaRPr b="1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JEFE FINANZAS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COMDES</a:t>
          </a:r>
          <a:endParaRPr b="0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6</xdr:col>
      <xdr:colOff>114300</xdr:colOff>
      <xdr:row>52</xdr:row>
      <xdr:rowOff>0</xdr:rowOff>
    </xdr:from>
    <xdr:ext cx="1828800" cy="923925"/>
    <xdr:sp>
      <xdr:nvSpPr>
        <xdr:cNvPr id="13" name="Shape 13"/>
        <xdr:cNvSpPr/>
      </xdr:nvSpPr>
      <xdr:spPr>
        <a:xfrm>
          <a:off x="4436363" y="3322800"/>
          <a:ext cx="1819275" cy="9144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Times New Roman"/>
            <a:buNone/>
          </a:pPr>
          <a:r>
            <a:rPr b="1" i="0" lang="en-US" sz="140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	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 B°</a:t>
          </a:r>
          <a:endParaRPr b="1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DIRECCIÓN EJECUTIVA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COMDES</a:t>
          </a:r>
          <a:endParaRPr b="0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152400</xdr:colOff>
      <xdr:row>1</xdr:row>
      <xdr:rowOff>47625</xdr:rowOff>
    </xdr:from>
    <xdr:ext cx="1200150" cy="581025"/>
    <xdr:pic>
      <xdr:nvPicPr>
        <xdr:cNvPr descr="C:\Users\jbj38\AppData\Local\Microsoft\Windows\INetCache\Content.Word\IMAGOTIPO COMDES SALUD_Para WEB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1009650</xdr:colOff>
      <xdr:row>43</xdr:row>
      <xdr:rowOff>0</xdr:rowOff>
    </xdr:from>
    <xdr:ext cx="1704975" cy="647700"/>
    <xdr:sp>
      <xdr:nvSpPr>
        <xdr:cNvPr id="14" name="Shape 14"/>
        <xdr:cNvSpPr/>
      </xdr:nvSpPr>
      <xdr:spPr>
        <a:xfrm>
          <a:off x="4503038" y="3465675"/>
          <a:ext cx="1685925" cy="628650"/>
        </a:xfrm>
        <a:custGeom>
          <a:rect b="b" l="l" r="r" t="t"/>
          <a:pathLst>
            <a:path extrusionOk="0" h="628794" w="1559743">
              <a:moveTo>
                <a:pt x="0" y="0"/>
              </a:moveTo>
              <a:lnTo>
                <a:pt x="1559743" y="0"/>
              </a:lnTo>
              <a:lnTo>
                <a:pt x="1559743" y="628794"/>
              </a:lnTo>
              <a:lnTo>
                <a:pt x="0" y="628794"/>
              </a:lnTo>
              <a:lnTo>
                <a:pt x="0" y="0"/>
              </a:lnTo>
              <a:close/>
            </a:path>
          </a:pathLst>
        </a:custGeom>
        <a:noFill/>
        <a:ln cap="flat" cmpd="sng" w="25400">
          <a:solidFill>
            <a:schemeClr val="lt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4275" lIns="34275" spcFirstLastPara="1" rIns="34275" wrap="square" tIns="34275">
          <a:noAutofit/>
        </a:bodyPr>
        <a:lstStyle/>
        <a:p>
          <a:pPr indent="0" lvl="0" marL="0" rtl="0" algn="ctr">
            <a:lnSpc>
              <a:spcPct val="9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900"/>
            <a:buFont typeface="Calibri"/>
            <a:buNone/>
          </a:pPr>
          <a:r>
            <a:rPr b="1" i="0" lang="en-US" sz="9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 B°</a:t>
          </a:r>
          <a:endParaRPr b="1" i="0" sz="9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90000"/>
            </a:lnSpc>
            <a:spcBef>
              <a:spcPts val="315"/>
            </a:spcBef>
            <a:spcAft>
              <a:spcPts val="0"/>
            </a:spcAft>
            <a:buClr>
              <a:srgbClr val="000000"/>
            </a:buClr>
            <a:buSzPts val="900"/>
            <a:buFont typeface="Calibri"/>
            <a:buNone/>
          </a:pPr>
          <a:r>
            <a:rPr b="1" i="0" lang="en-US" sz="9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PRESUPUESTO FINANZAS</a:t>
          </a:r>
          <a:endParaRPr sz="1400"/>
        </a:p>
        <a:p>
          <a:pPr indent="0" lvl="0" marL="0" rtl="0" algn="ctr">
            <a:lnSpc>
              <a:spcPct val="90000"/>
            </a:lnSpc>
            <a:spcBef>
              <a:spcPts val="315"/>
            </a:spcBef>
            <a:spcAft>
              <a:spcPts val="0"/>
            </a:spcAft>
            <a:buClr>
              <a:srgbClr val="000000"/>
            </a:buClr>
            <a:buSzPts val="900"/>
            <a:buFont typeface="Calibri"/>
            <a:buNone/>
          </a:pPr>
          <a:r>
            <a:rPr b="1" i="0" lang="en-US" sz="9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COMDES</a:t>
          </a:r>
          <a:endParaRPr sz="900"/>
        </a:p>
      </xdr:txBody>
    </xdr:sp>
    <xdr:clientData fLocksWithSheet="0"/>
  </xdr:oneCellAnchor>
  <xdr:oneCellAnchor>
    <xdr:from>
      <xdr:col>0</xdr:col>
      <xdr:colOff>114300</xdr:colOff>
      <xdr:row>0</xdr:row>
      <xdr:rowOff>114300</xdr:rowOff>
    </xdr:from>
    <xdr:ext cx="1609725" cy="609600"/>
    <xdr:pic>
      <xdr:nvPicPr>
        <xdr:cNvPr descr="C:\Users\jbj38\AppData\Local\Microsoft\Windows\INetCache\Content.Word\IMAGOTIPO COMDES SALUD_Para WEB.JP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qfluis.aps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88"/>
    <col customWidth="1" min="2" max="2" width="14.0"/>
    <col customWidth="1" min="3" max="3" width="53.38"/>
    <col customWidth="1" min="4" max="4" width="15.13"/>
    <col customWidth="1" min="5" max="5" width="3.0"/>
    <col customWidth="1" min="6" max="6" width="1.75"/>
    <col customWidth="1" min="7" max="7" width="12.13"/>
    <col customWidth="1" min="8" max="8" width="16.13"/>
    <col customWidth="1" min="9" max="26" width="11.38"/>
  </cols>
  <sheetData>
    <row r="1" ht="15.75" customHeight="1">
      <c r="A1" s="1"/>
      <c r="B1" s="2"/>
      <c r="C1" s="3" t="s">
        <v>0</v>
      </c>
      <c r="D1" s="3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1"/>
      <c r="B2" s="2"/>
      <c r="C2" s="3" t="s">
        <v>1</v>
      </c>
      <c r="D2" s="3"/>
      <c r="E2" s="2"/>
      <c r="F2" s="2"/>
      <c r="G2" s="2"/>
      <c r="H2" s="2" t="s">
        <v>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1"/>
      <c r="B3" s="2"/>
      <c r="C3" s="3" t="s">
        <v>3</v>
      </c>
      <c r="D3" s="3"/>
      <c r="E3" s="2"/>
      <c r="F3" s="2"/>
      <c r="G3" s="2"/>
      <c r="H3" s="5">
        <v>45350.0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"/>
      <c r="B4" s="2"/>
      <c r="C4" s="3"/>
      <c r="D4" s="3"/>
      <c r="E4" s="2"/>
      <c r="F4" s="2"/>
      <c r="G4" s="2"/>
      <c r="H4" s="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"/>
      <c r="B5" s="2"/>
      <c r="C5" s="3"/>
      <c r="D5" s="6"/>
      <c r="E5" s="2"/>
      <c r="F5" s="2"/>
      <c r="G5" s="2"/>
      <c r="H5" s="2" t="s">
        <v>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7" t="s">
        <v>5</v>
      </c>
      <c r="B6" s="2"/>
      <c r="C6" s="8"/>
      <c r="D6" s="9">
        <v>2.024000295E9</v>
      </c>
      <c r="E6" s="2"/>
      <c r="F6" s="2"/>
      <c r="G6" s="2"/>
      <c r="H6" s="10" t="s">
        <v>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 t="s">
        <v>7</v>
      </c>
      <c r="B7" s="2"/>
      <c r="C7" s="2"/>
      <c r="D7" s="6"/>
      <c r="E7" s="2"/>
      <c r="F7" s="2"/>
      <c r="G7" s="2"/>
      <c r="H7" s="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 t="s">
        <v>8</v>
      </c>
      <c r="B8" s="2"/>
      <c r="C8" s="2"/>
      <c r="D8" s="6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 t="s">
        <v>9</v>
      </c>
      <c r="B9" s="2"/>
      <c r="C9" s="2"/>
      <c r="D9" s="2"/>
      <c r="E9" s="2"/>
      <c r="F9" s="2"/>
      <c r="G9" s="2"/>
      <c r="H9" s="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1"/>
      <c r="B10" s="2"/>
      <c r="C10" s="12" t="s">
        <v>10</v>
      </c>
      <c r="D10" s="13"/>
      <c r="E10" s="2"/>
      <c r="F10" s="2"/>
      <c r="G10" s="2"/>
      <c r="H10" s="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4" t="s">
        <v>11</v>
      </c>
      <c r="B11" s="15"/>
      <c r="C11" s="15"/>
      <c r="D11" s="15"/>
      <c r="E11" s="15"/>
      <c r="F11" s="16"/>
      <c r="G11" s="17" t="s">
        <v>12</v>
      </c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2" t="s">
        <v>13</v>
      </c>
      <c r="B12" s="2"/>
      <c r="C12" s="2"/>
      <c r="D12" s="2"/>
      <c r="E12" s="2"/>
      <c r="F12" s="2"/>
      <c r="G12" s="2"/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0" t="s">
        <v>14</v>
      </c>
      <c r="B13" s="21" t="s">
        <v>15</v>
      </c>
      <c r="C13" s="22"/>
      <c r="D13" s="21"/>
      <c r="E13" s="22"/>
      <c r="F13" s="23"/>
      <c r="G13" s="24" t="s">
        <v>16</v>
      </c>
      <c r="H13" s="2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5"/>
      <c r="B14" s="26"/>
      <c r="C14" s="26"/>
      <c r="D14" s="26"/>
      <c r="E14" s="26"/>
      <c r="F14" s="27"/>
      <c r="G14" s="28" t="s">
        <v>17</v>
      </c>
      <c r="H14" s="28" t="s">
        <v>18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9">
        <v>1000.0</v>
      </c>
      <c r="B15" s="30" t="s">
        <v>19</v>
      </c>
      <c r="C15" s="31" t="s">
        <v>20</v>
      </c>
      <c r="D15" s="32"/>
      <c r="E15" s="32"/>
      <c r="F15" s="33"/>
      <c r="G15" s="34">
        <v>4495.0</v>
      </c>
      <c r="H15" s="35">
        <f t="shared" ref="H15:H37" si="1">IF((+G15*A15)=0,"",(+G15*A15))</f>
        <v>4495000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36">
        <v>50.0</v>
      </c>
      <c r="B16" s="37" t="s">
        <v>21</v>
      </c>
      <c r="C16" s="38" t="s">
        <v>22</v>
      </c>
      <c r="D16" s="36"/>
      <c r="E16" s="36"/>
      <c r="F16" s="38"/>
      <c r="G16" s="39">
        <v>750.0</v>
      </c>
      <c r="H16" s="40">
        <f t="shared" si="1"/>
        <v>37500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36"/>
      <c r="B17" s="37"/>
      <c r="C17" s="38"/>
      <c r="D17" s="36"/>
      <c r="E17" s="36"/>
      <c r="F17" s="38"/>
      <c r="G17" s="39"/>
      <c r="H17" s="40" t="str">
        <f t="shared" si="1"/>
        <v/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37"/>
      <c r="B18" s="37"/>
      <c r="C18" s="38"/>
      <c r="D18" s="36"/>
      <c r="E18" s="36"/>
      <c r="F18" s="41"/>
      <c r="G18" s="39"/>
      <c r="H18" s="40" t="str">
        <f t="shared" si="1"/>
        <v/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37"/>
      <c r="B19" s="37"/>
      <c r="C19" s="38"/>
      <c r="D19" s="36"/>
      <c r="E19" s="36"/>
      <c r="F19" s="41"/>
      <c r="G19" s="39"/>
      <c r="H19" s="42" t="str">
        <f t="shared" si="1"/>
        <v/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37"/>
      <c r="B20" s="37"/>
      <c r="C20" s="38"/>
      <c r="D20" s="36"/>
      <c r="E20" s="43"/>
      <c r="F20" s="41"/>
      <c r="G20" s="39"/>
      <c r="H20" s="42" t="str">
        <f t="shared" si="1"/>
        <v/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7"/>
      <c r="B21" s="37"/>
      <c r="C21" s="38"/>
      <c r="D21" s="36"/>
      <c r="E21" s="43"/>
      <c r="F21" s="41"/>
      <c r="G21" s="39"/>
      <c r="H21" s="42" t="str">
        <f t="shared" si="1"/>
        <v/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7"/>
      <c r="B22" s="37"/>
      <c r="C22" s="38"/>
      <c r="D22" s="36"/>
      <c r="E22" s="43"/>
      <c r="F22" s="41"/>
      <c r="G22" s="39"/>
      <c r="H22" s="42" t="str">
        <f t="shared" si="1"/>
        <v/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7"/>
      <c r="B23" s="37"/>
      <c r="C23" s="4"/>
      <c r="D23" s="36"/>
      <c r="E23" s="43"/>
      <c r="F23" s="41"/>
      <c r="G23" s="39"/>
      <c r="H23" s="42" t="str">
        <f t="shared" si="1"/>
        <v/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7"/>
      <c r="B24" s="37"/>
      <c r="C24" s="4"/>
      <c r="D24" s="36"/>
      <c r="E24" s="43"/>
      <c r="F24" s="41"/>
      <c r="G24" s="39"/>
      <c r="H24" s="42" t="str">
        <f t="shared" si="1"/>
        <v/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7"/>
      <c r="B25" s="37"/>
      <c r="C25" s="4"/>
      <c r="D25" s="36"/>
      <c r="E25" s="43"/>
      <c r="F25" s="41"/>
      <c r="G25" s="39"/>
      <c r="H25" s="42" t="str">
        <f t="shared" si="1"/>
        <v/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7"/>
      <c r="B26" s="37"/>
      <c r="C26" s="4"/>
      <c r="D26" s="36"/>
      <c r="E26" s="43"/>
      <c r="F26" s="41"/>
      <c r="G26" s="39"/>
      <c r="H26" s="42" t="str">
        <f t="shared" si="1"/>
        <v/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7"/>
      <c r="B27" s="37"/>
      <c r="C27" s="4"/>
      <c r="D27" s="36"/>
      <c r="E27" s="43"/>
      <c r="F27" s="41"/>
      <c r="G27" s="39"/>
      <c r="H27" s="42" t="str">
        <f t="shared" si="1"/>
        <v/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7"/>
      <c r="B28" s="37"/>
      <c r="C28" s="4"/>
      <c r="D28" s="36"/>
      <c r="E28" s="43"/>
      <c r="F28" s="41"/>
      <c r="G28" s="39"/>
      <c r="H28" s="42" t="str">
        <f t="shared" si="1"/>
        <v/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37"/>
      <c r="B29" s="37"/>
      <c r="C29" s="4"/>
      <c r="D29" s="36"/>
      <c r="E29" s="43"/>
      <c r="F29" s="41"/>
      <c r="G29" s="39"/>
      <c r="H29" s="42" t="str">
        <f t="shared" si="1"/>
        <v/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37"/>
      <c r="B30" s="37"/>
      <c r="C30" s="4"/>
      <c r="D30" s="36"/>
      <c r="E30" s="43"/>
      <c r="F30" s="41"/>
      <c r="G30" s="39"/>
      <c r="H30" s="42" t="str">
        <f t="shared" si="1"/>
        <v/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37"/>
      <c r="B31" s="37"/>
      <c r="C31" s="4"/>
      <c r="D31" s="36"/>
      <c r="E31" s="43"/>
      <c r="F31" s="41"/>
      <c r="G31" s="39"/>
      <c r="H31" s="42" t="str">
        <f t="shared" si="1"/>
        <v/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44"/>
      <c r="B32" s="45"/>
      <c r="C32" s="4"/>
      <c r="D32" s="36"/>
      <c r="E32" s="43"/>
      <c r="F32" s="46"/>
      <c r="G32" s="39"/>
      <c r="H32" s="40" t="str">
        <f t="shared" si="1"/>
        <v/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44"/>
      <c r="B33" s="45"/>
      <c r="C33" s="4"/>
      <c r="D33" s="36"/>
      <c r="E33" s="43"/>
      <c r="F33" s="46"/>
      <c r="G33" s="39"/>
      <c r="H33" s="40" t="str">
        <f t="shared" si="1"/>
        <v/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44"/>
      <c r="B34" s="45"/>
      <c r="C34" s="4"/>
      <c r="D34" s="36"/>
      <c r="E34" s="43"/>
      <c r="F34" s="46"/>
      <c r="G34" s="39"/>
      <c r="H34" s="40" t="str">
        <f t="shared" si="1"/>
        <v/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44"/>
      <c r="B35" s="45"/>
      <c r="C35" s="4"/>
      <c r="D35" s="36"/>
      <c r="E35" s="43"/>
      <c r="F35" s="46"/>
      <c r="G35" s="39"/>
      <c r="H35" s="40" t="str">
        <f t="shared" si="1"/>
        <v/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44"/>
      <c r="B36" s="45"/>
      <c r="C36" s="4"/>
      <c r="D36" s="4"/>
      <c r="E36" s="43"/>
      <c r="F36" s="46"/>
      <c r="G36" s="39"/>
      <c r="H36" s="40" t="str">
        <f t="shared" si="1"/>
        <v/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44"/>
      <c r="B37" s="37"/>
      <c r="C37" s="4"/>
      <c r="D37" s="4"/>
      <c r="E37" s="43"/>
      <c r="F37" s="46"/>
      <c r="G37" s="39"/>
      <c r="H37" s="40" t="str">
        <f t="shared" si="1"/>
        <v/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8.25" customHeight="1">
      <c r="A38" s="47"/>
      <c r="B38" s="48" t="s">
        <v>23</v>
      </c>
      <c r="C38" s="15"/>
      <c r="D38" s="15"/>
      <c r="E38" s="15"/>
      <c r="F38" s="49"/>
      <c r="G38" s="50"/>
      <c r="H38" s="40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51"/>
      <c r="B39" s="52" t="s">
        <v>24</v>
      </c>
      <c r="C39" s="53"/>
      <c r="D39" s="54"/>
      <c r="E39" s="55"/>
      <c r="F39" s="56"/>
      <c r="G39" s="57"/>
      <c r="H39" s="5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51"/>
      <c r="B40" s="52" t="s">
        <v>25</v>
      </c>
      <c r="C40" s="53"/>
      <c r="D40" s="54"/>
      <c r="E40" s="55"/>
      <c r="F40" s="56"/>
      <c r="G40" s="57"/>
      <c r="H40" s="5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51"/>
      <c r="B41" s="52" t="s">
        <v>26</v>
      </c>
      <c r="C41" s="53"/>
      <c r="D41" s="54"/>
      <c r="E41" s="55"/>
      <c r="F41" s="56"/>
      <c r="G41" s="57"/>
      <c r="H41" s="5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51"/>
      <c r="B42" s="59" t="s">
        <v>27</v>
      </c>
      <c r="C42" s="53"/>
      <c r="D42" s="54"/>
      <c r="E42" s="55"/>
      <c r="F42" s="56"/>
      <c r="G42" s="57"/>
      <c r="H42" s="5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60"/>
      <c r="B43" s="61" t="s">
        <v>28</v>
      </c>
      <c r="C43" s="53"/>
      <c r="D43" s="54"/>
      <c r="E43" s="54"/>
      <c r="F43" s="56"/>
      <c r="G43" s="62"/>
      <c r="H43" s="6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0" customHeight="1">
      <c r="A44" s="60"/>
      <c r="B44" s="61"/>
      <c r="C44" s="64"/>
      <c r="D44" s="65"/>
      <c r="E44" s="65"/>
      <c r="F44" s="66"/>
      <c r="G44" s="67" t="s">
        <v>29</v>
      </c>
      <c r="H44" s="68">
        <f>SUM(H15:H43)</f>
        <v>4532500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0" customHeight="1">
      <c r="A45" s="60"/>
      <c r="B45" s="61"/>
      <c r="C45" s="64"/>
      <c r="D45" s="65"/>
      <c r="E45" s="65"/>
      <c r="F45" s="66"/>
      <c r="G45" s="67" t="s">
        <v>30</v>
      </c>
      <c r="H45" s="68">
        <f>H44*19%</f>
        <v>861175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69"/>
      <c r="B46" s="70" t="s">
        <v>31</v>
      </c>
      <c r="C46" s="71"/>
      <c r="D46" s="71"/>
      <c r="E46" s="71"/>
      <c r="F46" s="72"/>
      <c r="G46" s="73" t="s">
        <v>32</v>
      </c>
      <c r="H46" s="74">
        <f>SUM(H44:H45)</f>
        <v>5393675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75"/>
      <c r="B47" s="76"/>
      <c r="C47" s="76"/>
      <c r="D47" s="2"/>
      <c r="E47" s="2"/>
      <c r="F47" s="2"/>
      <c r="G47" s="77"/>
      <c r="H47" s="7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75"/>
      <c r="B48" s="76"/>
      <c r="C48" s="76"/>
      <c r="D48" s="2"/>
      <c r="E48" s="2"/>
      <c r="F48" s="2"/>
      <c r="G48" s="77"/>
      <c r="H48" s="7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75"/>
      <c r="B49" s="76"/>
      <c r="C49" s="76"/>
      <c r="D49" s="2"/>
      <c r="E49" s="2"/>
      <c r="F49" s="2"/>
      <c r="G49" s="77"/>
      <c r="H49" s="7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75"/>
      <c r="B50" s="76"/>
      <c r="C50" s="76"/>
      <c r="D50" s="2"/>
      <c r="E50" s="2"/>
      <c r="F50" s="2"/>
      <c r="G50" s="77"/>
      <c r="H50" s="7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75"/>
      <c r="B51" s="76"/>
      <c r="C51" s="76"/>
      <c r="D51" s="2"/>
      <c r="E51" s="2"/>
      <c r="F51" s="2"/>
      <c r="G51" s="77"/>
      <c r="H51" s="7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75"/>
      <c r="B52" s="76"/>
      <c r="C52" s="76"/>
      <c r="D52" s="2"/>
      <c r="E52" s="2"/>
      <c r="F52" s="2"/>
      <c r="G52" s="77"/>
      <c r="H52" s="7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75"/>
      <c r="B53" s="76"/>
      <c r="C53" s="75"/>
      <c r="D53" s="76"/>
      <c r="E53" s="76"/>
      <c r="F53" s="2"/>
      <c r="G53" s="2"/>
      <c r="H53" s="7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75"/>
      <c r="B54" s="76"/>
      <c r="C54" s="75"/>
      <c r="D54" s="76"/>
      <c r="E54" s="76"/>
      <c r="F54" s="2"/>
      <c r="G54" s="2"/>
      <c r="H54" s="7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75"/>
      <c r="B55" s="76"/>
      <c r="C55" s="75"/>
      <c r="D55" s="76"/>
      <c r="E55" s="76"/>
      <c r="F55" s="2"/>
      <c r="G55" s="2"/>
      <c r="H55" s="7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75"/>
      <c r="B56" s="76"/>
      <c r="C56" s="76"/>
      <c r="D56" s="2"/>
      <c r="E56" s="2"/>
      <c r="F56" s="77"/>
      <c r="G56" s="78"/>
      <c r="H56" s="7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75"/>
      <c r="B57" s="76"/>
      <c r="C57" s="76"/>
      <c r="D57" s="2"/>
      <c r="E57" s="2"/>
      <c r="F57" s="77"/>
      <c r="G57" s="78"/>
      <c r="H57" s="7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"/>
      <c r="B58" s="2" t="s">
        <v>33</v>
      </c>
      <c r="C58" s="2"/>
      <c r="D58" s="2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75"/>
      <c r="B59" s="76"/>
      <c r="C59" s="76"/>
      <c r="D59" s="2"/>
      <c r="E59" s="2"/>
      <c r="F59" s="2"/>
      <c r="G59" s="77"/>
      <c r="H59" s="7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75"/>
      <c r="B60" s="76"/>
      <c r="C60" s="76"/>
      <c r="D60" s="2"/>
      <c r="E60" s="2"/>
      <c r="F60" s="2"/>
      <c r="G60" s="77"/>
      <c r="H60" s="7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"/>
      <c r="B61" s="2" t="s">
        <v>33</v>
      </c>
      <c r="C61" s="2"/>
      <c r="D61" s="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7"/>
      <c r="B62" s="2"/>
      <c r="C62" s="2"/>
      <c r="D62" s="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"/>
      <c r="B63" s="2"/>
      <c r="C63" s="2"/>
      <c r="D63" s="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2"/>
      <c r="B64" s="2"/>
      <c r="C64" s="2"/>
      <c r="D64" s="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2"/>
      <c r="B65" s="2"/>
      <c r="C65" s="2"/>
      <c r="D65" s="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2"/>
      <c r="B66" s="2"/>
      <c r="C66" s="2"/>
      <c r="D66" s="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2"/>
      <c r="B67" s="2"/>
      <c r="C67" s="2"/>
      <c r="D67" s="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A11:F11"/>
    <mergeCell ref="G11:H11"/>
    <mergeCell ref="B38:F38"/>
    <mergeCell ref="B46:F46"/>
  </mergeCells>
  <hyperlinks>
    <hyperlink r:id="rId1" ref="B42"/>
  </hyperlinks>
  <printOptions/>
  <pageMargins bottom="0.7874015748031497" footer="0.0" header="0.0" left="0.5905511811023623" right="0.5905511811023623" top="0.7874015748031497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17.0"/>
    <col customWidth="1" min="3" max="3" width="53.75"/>
    <col customWidth="1" min="4" max="4" width="20.13"/>
    <col customWidth="1" min="5" max="5" width="16.75"/>
    <col customWidth="1" min="6" max="6" width="19.88"/>
    <col customWidth="1" min="7" max="7" width="18.38"/>
    <col customWidth="1" min="8" max="8" width="16.75"/>
    <col customWidth="1" min="9" max="9" width="18.25"/>
    <col customWidth="1" min="10" max="26" width="10.63"/>
  </cols>
  <sheetData>
    <row r="1" ht="12.75" customHeight="1">
      <c r="A1" s="2"/>
      <c r="B1" s="2"/>
      <c r="C1" s="2"/>
      <c r="D1" s="2"/>
      <c r="E1" s="2"/>
      <c r="F1" s="2"/>
      <c r="G1" s="2"/>
      <c r="H1" s="2" t="s">
        <v>34</v>
      </c>
      <c r="I1" s="79" t="str">
        <f>'ORDEN DE COMPRA'!H6</f>
        <v>CENABAST 2024</v>
      </c>
      <c r="J1" s="80"/>
      <c r="K1" s="80"/>
      <c r="L1" s="8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11" t="s">
        <v>35</v>
      </c>
      <c r="I2" s="81" t="s">
        <v>36</v>
      </c>
      <c r="J2" s="80"/>
      <c r="K2" s="80"/>
      <c r="L2" s="8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2"/>
      <c r="C3" s="2"/>
      <c r="D3" s="2"/>
      <c r="E3" s="2"/>
      <c r="F3" s="2"/>
      <c r="G3" s="2"/>
      <c r="H3" s="11"/>
      <c r="I3" s="79"/>
      <c r="J3" s="80"/>
      <c r="K3" s="80"/>
      <c r="L3" s="8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82" t="s">
        <v>37</v>
      </c>
      <c r="E4" s="2"/>
      <c r="F4" s="2"/>
      <c r="G4" s="2"/>
      <c r="H4" s="2"/>
      <c r="I4" s="11"/>
      <c r="J4" s="80"/>
      <c r="K4" s="80"/>
      <c r="L4" s="8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0.5" customHeight="1">
      <c r="A5" s="2"/>
      <c r="B5" s="2"/>
      <c r="C5" s="2"/>
      <c r="D5" s="82"/>
      <c r="E5" s="2"/>
      <c r="F5" s="2"/>
      <c r="G5" s="2"/>
      <c r="H5" s="83"/>
      <c r="I5" s="2"/>
      <c r="J5" s="80"/>
      <c r="K5" s="80"/>
      <c r="L5" s="8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6.0" customHeight="1">
      <c r="A6" s="84"/>
      <c r="B6" s="84"/>
      <c r="C6" s="85" t="s">
        <v>38</v>
      </c>
      <c r="D6" s="86" t="str">
        <f>'ORDEN DE COMPRA'!A11</f>
        <v>PHARMA NETWORK SPA</v>
      </c>
      <c r="E6" s="87"/>
      <c r="F6" s="87"/>
      <c r="G6" s="88" t="str">
        <f t="shared" ref="G6:I6" si="1">+D6</f>
        <v>PHARMA NETWORK SPA</v>
      </c>
      <c r="H6" s="89" t="str">
        <f t="shared" si="1"/>
        <v/>
      </c>
      <c r="I6" s="90" t="str">
        <f t="shared" si="1"/>
        <v/>
      </c>
      <c r="J6" s="80"/>
      <c r="K6" s="80"/>
      <c r="L6" s="8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91" t="s">
        <v>39</v>
      </c>
      <c r="B7" s="92" t="s">
        <v>40</v>
      </c>
      <c r="C7" s="92" t="s">
        <v>41</v>
      </c>
      <c r="D7" s="93"/>
      <c r="E7" s="94" t="s">
        <v>42</v>
      </c>
      <c r="F7" s="95"/>
      <c r="G7" s="96" t="s">
        <v>43</v>
      </c>
      <c r="H7" s="97"/>
      <c r="I7" s="98"/>
      <c r="J7" s="80"/>
      <c r="K7" s="80"/>
      <c r="L7" s="8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9">
        <f>IF(+'ORDEN DE COMPRA'!A15=0,"",+'ORDEN DE COMPRA'!A15)</f>
        <v>1000</v>
      </c>
      <c r="B8" s="100" t="str">
        <f>IF(+'ORDEN DE COMPRA'!B15=0,"",+'ORDEN DE COMPRA'!B15)</f>
        <v>CAJA X 500</v>
      </c>
      <c r="C8" s="101" t="str">
        <f>IF(+'ORDEN DE COMPRA'!C15=0,"",+'ORDEN DE COMPRA'!C15)</f>
        <v>PARACETAMOL 500MG</v>
      </c>
      <c r="D8" s="102">
        <f>IF(+'ORDEN DE COMPRA'!G15=0,"",+'ORDEN DE COMPRA'!G15)</f>
        <v>4495</v>
      </c>
      <c r="E8" s="103"/>
      <c r="F8" s="103"/>
      <c r="G8" s="104">
        <f t="shared" ref="G8:G9" si="2">IFERROR(+D8*$A8,"")</f>
        <v>4495000</v>
      </c>
      <c r="H8" s="104" t="s">
        <v>44</v>
      </c>
      <c r="I8" s="104">
        <f>IFERROR(+F8*$A8,"")</f>
        <v>0</v>
      </c>
      <c r="J8" s="105"/>
      <c r="K8" s="80"/>
      <c r="L8" s="8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44">
        <f>IF(+'ORDEN DE COMPRA'!A16=0,"",+'ORDEN DE COMPRA'!A16)</f>
        <v>50</v>
      </c>
      <c r="B9" s="38" t="str">
        <f>IF(+'ORDEN DE COMPRA'!B16=0,"",+'ORDEN DE COMPRA'!B16)</f>
        <v>UNIDAD</v>
      </c>
      <c r="C9" s="106" t="str">
        <f>IF(+'ORDEN DE COMPRA'!C16=0,"",+'ORDEN DE COMPRA'!C16)</f>
        <v>GENTAMICINA SLC OFT 0,3 X 5ML FRASCO GENERICO</v>
      </c>
      <c r="D9" s="107">
        <f>IF(+'ORDEN DE COMPRA'!G16=0,"",+'ORDEN DE COMPRA'!G16)</f>
        <v>750</v>
      </c>
      <c r="E9" s="39"/>
      <c r="F9" s="108"/>
      <c r="G9" s="109">
        <f t="shared" si="2"/>
        <v>37500</v>
      </c>
      <c r="H9" s="109"/>
      <c r="I9" s="109"/>
      <c r="J9" s="110"/>
      <c r="K9" s="80"/>
      <c r="L9" s="8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6.5" customHeight="1">
      <c r="A10" s="44" t="str">
        <f>IF(+'ORDEN DE COMPRA'!A17=0,"",+'ORDEN DE COMPRA'!A17)</f>
        <v/>
      </c>
      <c r="B10" s="38" t="str">
        <f>IF(+'ORDEN DE COMPRA'!B17=0,"",+'ORDEN DE COMPRA'!B17)</f>
        <v/>
      </c>
      <c r="C10" s="106" t="str">
        <f>IF(+'ORDEN DE COMPRA'!C17=0,"",+'ORDEN DE COMPRA'!C17)</f>
        <v/>
      </c>
      <c r="D10" s="107" t="str">
        <f>IF(+'ORDEN DE COMPRA'!G17=0,"",+'ORDEN DE COMPRA'!G17)</f>
        <v/>
      </c>
      <c r="E10" s="39"/>
      <c r="F10" s="108"/>
      <c r="G10" s="109"/>
      <c r="H10" s="109"/>
      <c r="I10" s="109"/>
      <c r="J10" s="110"/>
      <c r="K10" s="80"/>
      <c r="L10" s="8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6.5" customHeight="1">
      <c r="A11" s="44" t="str">
        <f>IF(+'ORDEN DE COMPRA'!A18=0,"",+'ORDEN DE COMPRA'!A18)</f>
        <v/>
      </c>
      <c r="B11" s="38" t="str">
        <f>IF(+'ORDEN DE COMPRA'!B18=0,"",+'ORDEN DE COMPRA'!B18)</f>
        <v/>
      </c>
      <c r="C11" s="106" t="str">
        <f>IF(+'ORDEN DE COMPRA'!C18=0,"",+'ORDEN DE COMPRA'!C18)</f>
        <v/>
      </c>
      <c r="D11" s="107" t="str">
        <f>IF(+'ORDEN DE COMPRA'!G18=0,"",+'ORDEN DE COMPRA'!G18)</f>
        <v/>
      </c>
      <c r="E11" s="39"/>
      <c r="F11" s="108"/>
      <c r="G11" s="109"/>
      <c r="H11" s="109"/>
      <c r="I11" s="109"/>
      <c r="J11" s="110"/>
      <c r="K11" s="80"/>
      <c r="L11" s="8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6.5" customHeight="1">
      <c r="A12" s="44" t="str">
        <f>IF(+'ORDEN DE COMPRA'!A19=0,"",+'ORDEN DE COMPRA'!A19)</f>
        <v/>
      </c>
      <c r="B12" s="38" t="str">
        <f>IF(+'ORDEN DE COMPRA'!B19=0,"",+'ORDEN DE COMPRA'!B19)</f>
        <v/>
      </c>
      <c r="C12" s="106" t="str">
        <f>IF(+'ORDEN DE COMPRA'!C19=0,"",+'ORDEN DE COMPRA'!C19)</f>
        <v/>
      </c>
      <c r="D12" s="107" t="str">
        <f>IF(+'ORDEN DE COMPRA'!G19=0,"",+'ORDEN DE COMPRA'!G19)</f>
        <v/>
      </c>
      <c r="E12" s="39"/>
      <c r="F12" s="108"/>
      <c r="G12" s="109"/>
      <c r="H12" s="109"/>
      <c r="I12" s="109"/>
      <c r="J12" s="110"/>
      <c r="K12" s="80"/>
      <c r="L12" s="8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6.5" customHeight="1">
      <c r="A13" s="44" t="str">
        <f>IF(+'ORDEN DE COMPRA'!A20=0,"",+'ORDEN DE COMPRA'!A20)</f>
        <v/>
      </c>
      <c r="B13" s="38" t="str">
        <f>IF(+'ORDEN DE COMPRA'!B20=0,"",+'ORDEN DE COMPRA'!B20)</f>
        <v/>
      </c>
      <c r="C13" s="106" t="str">
        <f>IF(+'ORDEN DE COMPRA'!C20=0,"",+'ORDEN DE COMPRA'!C20)</f>
        <v/>
      </c>
      <c r="D13" s="107" t="str">
        <f>IF(+'ORDEN DE COMPRA'!G20=0,"",+'ORDEN DE COMPRA'!G20)</f>
        <v/>
      </c>
      <c r="E13" s="39"/>
      <c r="F13" s="108"/>
      <c r="G13" s="109"/>
      <c r="H13" s="109"/>
      <c r="I13" s="109"/>
      <c r="J13" s="110"/>
      <c r="K13" s="80"/>
      <c r="L13" s="8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6.5" customHeight="1">
      <c r="A14" s="47" t="str">
        <f>IF(+'ORDEN DE COMPRA'!A21=0,"",+'ORDEN DE COMPRA'!A21)</f>
        <v/>
      </c>
      <c r="B14" s="38" t="str">
        <f>IF(+'ORDEN DE COMPRA'!B21=0,"",+'ORDEN DE COMPRA'!B21)</f>
        <v/>
      </c>
      <c r="C14" s="106" t="str">
        <f>IF(+'ORDEN DE COMPRA'!C21=0,"",+'ORDEN DE COMPRA'!C21)</f>
        <v/>
      </c>
      <c r="D14" s="107" t="str">
        <f>IF(+'ORDEN DE COMPRA'!G21=0,"",+'ORDEN DE COMPRA'!G21)</f>
        <v/>
      </c>
      <c r="E14" s="39"/>
      <c r="F14" s="108"/>
      <c r="G14" s="109"/>
      <c r="H14" s="109"/>
      <c r="I14" s="109"/>
      <c r="J14" s="110"/>
      <c r="K14" s="80"/>
      <c r="L14" s="8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6.5" customHeight="1">
      <c r="A15" s="47" t="str">
        <f>IF(+'ORDEN DE COMPRA'!A22=0,"",+'ORDEN DE COMPRA'!A22)</f>
        <v/>
      </c>
      <c r="B15" s="38" t="str">
        <f>IF(+'ORDEN DE COMPRA'!B22=0,"",+'ORDEN DE COMPRA'!B22)</f>
        <v/>
      </c>
      <c r="C15" s="106" t="str">
        <f>IF(+'ORDEN DE COMPRA'!C22=0,"",+'ORDEN DE COMPRA'!C22)</f>
        <v/>
      </c>
      <c r="D15" s="107" t="str">
        <f>IF(+'ORDEN DE COMPRA'!G22=0,"",+'ORDEN DE COMPRA'!G22)</f>
        <v/>
      </c>
      <c r="E15" s="39"/>
      <c r="F15" s="108"/>
      <c r="G15" s="109"/>
      <c r="H15" s="109"/>
      <c r="I15" s="109"/>
      <c r="J15" s="110"/>
      <c r="K15" s="80"/>
      <c r="L15" s="8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6.5" customHeight="1">
      <c r="A16" s="47" t="str">
        <f>IF(+'ORDEN DE COMPRA'!A23=0,"",+'ORDEN DE COMPRA'!A23)</f>
        <v/>
      </c>
      <c r="B16" s="38" t="str">
        <f>IF(+'ORDEN DE COMPRA'!B23=0,"",+'ORDEN DE COMPRA'!B23)</f>
        <v/>
      </c>
      <c r="C16" s="106" t="str">
        <f>IF(+'ORDEN DE COMPRA'!C23=0,"",+'ORDEN DE COMPRA'!C23)</f>
        <v/>
      </c>
      <c r="D16" s="107" t="str">
        <f>IF(+'ORDEN DE COMPRA'!G23=0,"",+'ORDEN DE COMPRA'!G23)</f>
        <v/>
      </c>
      <c r="E16" s="39"/>
      <c r="F16" s="108"/>
      <c r="G16" s="109"/>
      <c r="H16" s="109"/>
      <c r="I16" s="109"/>
      <c r="J16" s="110"/>
      <c r="K16" s="80"/>
      <c r="L16" s="8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6.5" customHeight="1">
      <c r="A17" s="47" t="str">
        <f>IF(+'ORDEN DE COMPRA'!A24=0,"",+'ORDEN DE COMPRA'!A24)</f>
        <v/>
      </c>
      <c r="B17" s="38" t="str">
        <f>IF(+'ORDEN DE COMPRA'!B24=0,"",+'ORDEN DE COMPRA'!B24)</f>
        <v/>
      </c>
      <c r="C17" s="106" t="str">
        <f>IF(+'ORDEN DE COMPRA'!C24=0,"",+'ORDEN DE COMPRA'!C24)</f>
        <v/>
      </c>
      <c r="D17" s="107" t="str">
        <f>IF(+'ORDEN DE COMPRA'!G24=0,"",+'ORDEN DE COMPRA'!G24)</f>
        <v/>
      </c>
      <c r="E17" s="39"/>
      <c r="F17" s="108"/>
      <c r="G17" s="109"/>
      <c r="H17" s="109"/>
      <c r="I17" s="109"/>
      <c r="J17" s="110"/>
      <c r="K17" s="80"/>
      <c r="L17" s="8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6.5" customHeight="1">
      <c r="A18" s="47" t="str">
        <f>IF(+'ORDEN DE COMPRA'!A25=0,"",+'ORDEN DE COMPRA'!A25)</f>
        <v/>
      </c>
      <c r="B18" s="38" t="str">
        <f>IF(+'ORDEN DE COMPRA'!B25=0,"",+'ORDEN DE COMPRA'!B25)</f>
        <v/>
      </c>
      <c r="C18" s="106" t="str">
        <f>IF(+'ORDEN DE COMPRA'!C25=0,"",+'ORDEN DE COMPRA'!C25)</f>
        <v/>
      </c>
      <c r="D18" s="107" t="str">
        <f>IF(+'ORDEN DE COMPRA'!G25=0,"",+'ORDEN DE COMPRA'!G25)</f>
        <v/>
      </c>
      <c r="E18" s="39"/>
      <c r="F18" s="108"/>
      <c r="G18" s="109"/>
      <c r="H18" s="109"/>
      <c r="I18" s="109"/>
      <c r="J18" s="110"/>
      <c r="K18" s="80"/>
      <c r="L18" s="8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6.5" customHeight="1">
      <c r="A19" s="47" t="str">
        <f>IF(+'ORDEN DE COMPRA'!A26=0,"",+'ORDEN DE COMPRA'!A26)</f>
        <v/>
      </c>
      <c r="B19" s="38" t="str">
        <f>IF(+'ORDEN DE COMPRA'!B26=0,"",+'ORDEN DE COMPRA'!B26)</f>
        <v/>
      </c>
      <c r="C19" s="106" t="str">
        <f>IF(+'ORDEN DE COMPRA'!C26=0,"",+'ORDEN DE COMPRA'!C26)</f>
        <v/>
      </c>
      <c r="D19" s="107"/>
      <c r="E19" s="39"/>
      <c r="F19" s="108"/>
      <c r="G19" s="109"/>
      <c r="H19" s="109"/>
      <c r="I19" s="109"/>
      <c r="J19" s="110"/>
      <c r="K19" s="80"/>
      <c r="L19" s="8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6.5" customHeight="1">
      <c r="A20" s="47" t="str">
        <f>IF(+'ORDEN DE COMPRA'!A27=0,"",+'ORDEN DE COMPRA'!A27)</f>
        <v/>
      </c>
      <c r="B20" s="38" t="str">
        <f>IF(+'ORDEN DE COMPRA'!B27=0,"",+'ORDEN DE COMPRA'!B27)</f>
        <v/>
      </c>
      <c r="C20" s="106" t="str">
        <f>IF(+'ORDEN DE COMPRA'!C27=0,"",+'ORDEN DE COMPRA'!C27)</f>
        <v/>
      </c>
      <c r="D20" s="107"/>
      <c r="E20" s="39"/>
      <c r="F20" s="108"/>
      <c r="G20" s="109"/>
      <c r="H20" s="109"/>
      <c r="I20" s="109"/>
      <c r="J20" s="110"/>
      <c r="K20" s="80"/>
      <c r="L20" s="8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6.5" customHeight="1">
      <c r="A21" s="47" t="str">
        <f>IF(+'ORDEN DE COMPRA'!A28=0,"",+'ORDEN DE COMPRA'!A28)</f>
        <v/>
      </c>
      <c r="B21" s="38" t="str">
        <f>IF(+'ORDEN DE COMPRA'!B28=0,"",+'ORDEN DE COMPRA'!B28)</f>
        <v/>
      </c>
      <c r="C21" s="106" t="str">
        <f>IF(+'ORDEN DE COMPRA'!C28=0,"",+'ORDEN DE COMPRA'!C28)</f>
        <v/>
      </c>
      <c r="D21" s="107"/>
      <c r="E21" s="39"/>
      <c r="F21" s="108"/>
      <c r="G21" s="109"/>
      <c r="H21" s="109"/>
      <c r="I21" s="109"/>
      <c r="J21" s="110"/>
      <c r="K21" s="80"/>
      <c r="L21" s="8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6.5" customHeight="1">
      <c r="A22" s="47" t="str">
        <f>IF(+'ORDEN DE COMPRA'!A29=0,"",+'ORDEN DE COMPRA'!A29)</f>
        <v/>
      </c>
      <c r="B22" s="38" t="str">
        <f>IF(+'ORDEN DE COMPRA'!B29=0,"",+'ORDEN DE COMPRA'!B29)</f>
        <v/>
      </c>
      <c r="C22" s="106" t="str">
        <f>IF(+'ORDEN DE COMPRA'!C29=0,"",+'ORDEN DE COMPRA'!C29)</f>
        <v/>
      </c>
      <c r="D22" s="107"/>
      <c r="E22" s="39"/>
      <c r="F22" s="108"/>
      <c r="G22" s="109"/>
      <c r="H22" s="109"/>
      <c r="I22" s="109"/>
      <c r="J22" s="110"/>
      <c r="K22" s="80"/>
      <c r="L22" s="8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6.5" customHeight="1">
      <c r="A23" s="47" t="str">
        <f>IF(+'ORDEN DE COMPRA'!A30=0,"",+'ORDEN DE COMPRA'!A30)</f>
        <v/>
      </c>
      <c r="B23" s="38" t="str">
        <f>IF(+'ORDEN DE COMPRA'!B30=0,"",+'ORDEN DE COMPRA'!B30)</f>
        <v/>
      </c>
      <c r="C23" s="106" t="str">
        <f>IF(+'ORDEN DE COMPRA'!C30=0,"",+'ORDEN DE COMPRA'!C30)</f>
        <v/>
      </c>
      <c r="D23" s="107"/>
      <c r="E23" s="39"/>
      <c r="F23" s="108"/>
      <c r="G23" s="109"/>
      <c r="H23" s="109"/>
      <c r="I23" s="109"/>
      <c r="J23" s="110"/>
      <c r="K23" s="80"/>
      <c r="L23" s="8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6.5" customHeight="1">
      <c r="A24" s="47" t="str">
        <f>IF(+'ORDEN DE COMPRA'!A31=0,"",+'ORDEN DE COMPRA'!A31)</f>
        <v/>
      </c>
      <c r="B24" s="38" t="str">
        <f>IF(+'ORDEN DE COMPRA'!B31=0,"",+'ORDEN DE COMPRA'!B31)</f>
        <v/>
      </c>
      <c r="C24" s="106" t="str">
        <f>IF(+'ORDEN DE COMPRA'!C31=0,"",+'ORDEN DE COMPRA'!C31)</f>
        <v/>
      </c>
      <c r="D24" s="107"/>
      <c r="E24" s="39"/>
      <c r="F24" s="108"/>
      <c r="G24" s="109"/>
      <c r="H24" s="109"/>
      <c r="I24" s="109"/>
      <c r="J24" s="110"/>
      <c r="K24" s="80"/>
      <c r="L24" s="8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6.5" customHeight="1">
      <c r="A25" s="47" t="str">
        <f>IF(+'ORDEN DE COMPRA'!A32=0,"",+'ORDEN DE COMPRA'!A32)</f>
        <v/>
      </c>
      <c r="B25" s="38" t="str">
        <f>IF(+'ORDEN DE COMPRA'!B32=0,"",+'ORDEN DE COMPRA'!B32)</f>
        <v/>
      </c>
      <c r="C25" s="106" t="str">
        <f>IF(+'ORDEN DE COMPRA'!C32=0,"",+'ORDEN DE COMPRA'!C32)</f>
        <v/>
      </c>
      <c r="D25" s="111"/>
      <c r="E25" s="112"/>
      <c r="F25" s="39"/>
      <c r="G25" s="113"/>
      <c r="H25" s="113"/>
      <c r="I25" s="113"/>
      <c r="J25" s="110"/>
      <c r="K25" s="80"/>
      <c r="L25" s="8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6.5" customHeight="1">
      <c r="A26" s="47" t="str">
        <f>IF(+'ORDEN DE COMPRA'!A33=0,"",+'ORDEN DE COMPRA'!A33)</f>
        <v/>
      </c>
      <c r="B26" s="38" t="str">
        <f>IF(+'ORDEN DE COMPRA'!B33=0,"",+'ORDEN DE COMPRA'!B33)</f>
        <v/>
      </c>
      <c r="C26" s="106" t="str">
        <f>IF(+'ORDEN DE COMPRA'!C33=0,"",+'ORDEN DE COMPRA'!C33)</f>
        <v/>
      </c>
      <c r="D26" s="111"/>
      <c r="E26" s="112"/>
      <c r="F26" s="39"/>
      <c r="G26" s="113"/>
      <c r="H26" s="113"/>
      <c r="I26" s="113"/>
      <c r="J26" s="110"/>
      <c r="K26" s="80"/>
      <c r="L26" s="8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6.5" customHeight="1">
      <c r="A27" s="47" t="str">
        <f>IF(+'ORDEN DE COMPRA'!A34=0,"",+'ORDEN DE COMPRA'!A34)</f>
        <v/>
      </c>
      <c r="B27" s="38" t="str">
        <f>IF(+'ORDEN DE COMPRA'!B34=0,"",+'ORDEN DE COMPRA'!B34)</f>
        <v/>
      </c>
      <c r="C27" s="106" t="str">
        <f>IF(+'ORDEN DE COMPRA'!C34=0,"",+'ORDEN DE COMPRA'!C34)</f>
        <v/>
      </c>
      <c r="D27" s="111"/>
      <c r="E27" s="112"/>
      <c r="F27" s="39"/>
      <c r="G27" s="113"/>
      <c r="H27" s="113"/>
      <c r="I27" s="113"/>
      <c r="J27" s="110"/>
      <c r="K27" s="80"/>
      <c r="L27" s="8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6.5" customHeight="1">
      <c r="A28" s="47" t="str">
        <f>IF(+'ORDEN DE COMPRA'!A35=0,"",+'ORDEN DE COMPRA'!A35)</f>
        <v/>
      </c>
      <c r="B28" s="38" t="str">
        <f>IF(+'ORDEN DE COMPRA'!B35=0,"",+'ORDEN DE COMPRA'!B35)</f>
        <v/>
      </c>
      <c r="C28" s="106" t="str">
        <f>IF(+'ORDEN DE COMPRA'!C35=0,"",+'ORDEN DE COMPRA'!C35)</f>
        <v/>
      </c>
      <c r="D28" s="111"/>
      <c r="E28" s="112"/>
      <c r="F28" s="39"/>
      <c r="G28" s="113"/>
      <c r="H28" s="113"/>
      <c r="I28" s="113"/>
      <c r="J28" s="110"/>
      <c r="K28" s="80"/>
      <c r="L28" s="8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6.5" customHeight="1">
      <c r="A29" s="47" t="str">
        <f>IF(+'ORDEN DE COMPRA'!A36=0,"",+'ORDEN DE COMPRA'!A36)</f>
        <v/>
      </c>
      <c r="B29" s="38" t="str">
        <f>IF(+'ORDEN DE COMPRA'!B36=0,"",+'ORDEN DE COMPRA'!B36)</f>
        <v/>
      </c>
      <c r="C29" s="106" t="str">
        <f>IF(+'ORDEN DE COMPRA'!C36=0,"",+'ORDEN DE COMPRA'!C36)</f>
        <v/>
      </c>
      <c r="D29" s="111"/>
      <c r="E29" s="112"/>
      <c r="F29" s="39"/>
      <c r="G29" s="113"/>
      <c r="H29" s="113"/>
      <c r="I29" s="113"/>
      <c r="J29" s="110"/>
      <c r="K29" s="80"/>
      <c r="L29" s="8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6.5" customHeight="1">
      <c r="A30" s="114" t="str">
        <f>IF(+'ORDEN DE COMPRA'!A37=0,"",+'ORDEN DE COMPRA'!A37)</f>
        <v/>
      </c>
      <c r="B30" s="115" t="str">
        <f>IF(+'ORDEN DE COMPRA'!B37=0,"",+'ORDEN DE COMPRA'!B37)</f>
        <v/>
      </c>
      <c r="C30" s="116" t="str">
        <f>IF(+'ORDEN DE COMPRA'!C37=0,"",+'ORDEN DE COMPRA'!C37)</f>
        <v/>
      </c>
      <c r="D30" s="117" t="str">
        <f>IF(+'ORDEN DE COMPRA'!G37=0,"",+'ORDEN DE COMPRA'!G37)</f>
        <v/>
      </c>
      <c r="E30" s="118"/>
      <c r="F30" s="118"/>
      <c r="G30" s="119"/>
      <c r="H30" s="119"/>
      <c r="I30" s="119"/>
      <c r="J30" s="110"/>
      <c r="K30" s="80"/>
      <c r="L30" s="8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0" t="s">
        <v>45</v>
      </c>
      <c r="C31" s="121"/>
      <c r="D31" s="8"/>
      <c r="E31" s="122"/>
      <c r="F31" s="122"/>
      <c r="G31" s="123">
        <f>SUM(G8:G29)</f>
        <v>4532500</v>
      </c>
      <c r="H31" s="124"/>
      <c r="I31" s="124"/>
      <c r="J31" s="125"/>
      <c r="K31" s="80"/>
      <c r="L31" s="8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126"/>
      <c r="B32" s="71"/>
      <c r="C32" s="72"/>
      <c r="D32" s="2"/>
      <c r="E32" s="127"/>
      <c r="F32" s="127"/>
      <c r="G32" s="123">
        <f>+G31*19%</f>
        <v>861175</v>
      </c>
      <c r="H32" s="124"/>
      <c r="I32" s="124"/>
      <c r="J32" s="125"/>
      <c r="K32" s="80"/>
      <c r="L32" s="8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1"/>
      <c r="B33" s="2"/>
      <c r="C33" s="2"/>
      <c r="D33" s="2"/>
      <c r="E33" s="127"/>
      <c r="F33" s="127"/>
      <c r="G33" s="123">
        <f>+G32+G31</f>
        <v>5393675</v>
      </c>
      <c r="H33" s="124"/>
      <c r="I33" s="124"/>
      <c r="J33" s="125"/>
      <c r="K33" s="80"/>
      <c r="L33" s="8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7" t="s">
        <v>46</v>
      </c>
      <c r="B34" s="2"/>
      <c r="C34" s="2"/>
      <c r="D34" s="2"/>
      <c r="E34" s="127"/>
      <c r="F34" s="127"/>
      <c r="G34" s="124"/>
      <c r="H34" s="124"/>
      <c r="I34" s="124"/>
      <c r="J34" s="125"/>
      <c r="K34" s="80"/>
      <c r="L34" s="8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3" t="s">
        <v>47</v>
      </c>
      <c r="B35" s="2"/>
      <c r="C35" s="2"/>
      <c r="D35" s="128" t="str">
        <f>D6</f>
        <v>PHARMA NETWORK SPA</v>
      </c>
      <c r="E35" s="127"/>
      <c r="F35" s="127"/>
      <c r="G35" s="2"/>
      <c r="H35" s="2"/>
      <c r="I35" s="2"/>
      <c r="J35" s="80"/>
      <c r="K35" s="80"/>
      <c r="L35" s="8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7.25" customHeight="1">
      <c r="A36" s="2"/>
      <c r="B36" s="2"/>
      <c r="C36" s="129"/>
      <c r="D36" s="130"/>
      <c r="E36" s="127"/>
      <c r="F36" s="127"/>
      <c r="G36" s="2"/>
      <c r="H36" s="2"/>
      <c r="I36" s="2"/>
      <c r="J36" s="80"/>
      <c r="K36" s="80"/>
      <c r="L36" s="8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3" t="s">
        <v>48</v>
      </c>
      <c r="B37" s="131">
        <v>7.010006001E9</v>
      </c>
      <c r="C37" s="130" t="s">
        <v>49</v>
      </c>
      <c r="D37" s="132"/>
      <c r="E37" s="127"/>
      <c r="F37" s="127"/>
      <c r="G37" s="2"/>
      <c r="H37" s="2"/>
      <c r="I37" s="2"/>
      <c r="J37" s="80"/>
      <c r="K37" s="80"/>
      <c r="L37" s="8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3"/>
      <c r="B38" s="2"/>
      <c r="C38" s="2"/>
      <c r="D38" s="132"/>
      <c r="E38" s="127"/>
      <c r="F38" s="127"/>
      <c r="G38" s="2"/>
      <c r="H38" s="2"/>
      <c r="I38" s="2"/>
      <c r="J38" s="80"/>
      <c r="K38" s="80"/>
      <c r="L38" s="8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3" t="s">
        <v>50</v>
      </c>
      <c r="B39" s="2"/>
      <c r="C39" s="2" t="s">
        <v>51</v>
      </c>
      <c r="D39" s="130"/>
      <c r="E39" s="133"/>
      <c r="F39" s="134">
        <v>0.37</v>
      </c>
      <c r="G39" s="135"/>
      <c r="H39" s="2"/>
      <c r="I39" s="2"/>
      <c r="J39" s="80"/>
      <c r="K39" s="80"/>
      <c r="L39" s="8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3"/>
      <c r="B40" s="2"/>
      <c r="C40" s="2"/>
      <c r="D40" s="130"/>
      <c r="E40" s="133"/>
      <c r="F40" s="134"/>
      <c r="G40" s="135"/>
      <c r="H40" s="2"/>
      <c r="I40" s="2"/>
      <c r="J40" s="80"/>
      <c r="K40" s="80"/>
      <c r="L40" s="8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3"/>
      <c r="B41" s="3"/>
      <c r="C41" s="3"/>
      <c r="D41" s="130"/>
      <c r="E41" s="133"/>
      <c r="F41" s="134"/>
      <c r="G41" s="135"/>
      <c r="H41" s="2"/>
      <c r="I41" s="2"/>
      <c r="J41" s="80"/>
      <c r="K41" s="80"/>
      <c r="L41" s="8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3"/>
      <c r="B42" s="3"/>
      <c r="C42" s="3"/>
      <c r="D42" s="130"/>
      <c r="E42" s="133"/>
      <c r="F42" s="134"/>
      <c r="G42" s="135"/>
      <c r="H42" s="2"/>
      <c r="I42" s="2"/>
      <c r="J42" s="80"/>
      <c r="K42" s="80"/>
      <c r="L42" s="8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4"/>
      <c r="B43" s="4"/>
      <c r="C43" s="4"/>
      <c r="D43" s="136" t="s">
        <v>32</v>
      </c>
      <c r="E43" s="137">
        <f>SUM(G31:G32)</f>
        <v>5393675</v>
      </c>
      <c r="F43" s="134"/>
      <c r="G43" s="135"/>
      <c r="H43" s="2"/>
      <c r="I43" s="2"/>
      <c r="J43" s="80"/>
      <c r="K43" s="80"/>
      <c r="L43" s="8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3"/>
      <c r="B44" s="3"/>
      <c r="C44" s="3"/>
      <c r="F44" s="134"/>
      <c r="G44" s="135"/>
      <c r="H44" s="2"/>
      <c r="I44" s="2"/>
      <c r="J44" s="80"/>
      <c r="K44" s="80"/>
      <c r="L44" s="8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G7:I7"/>
    <mergeCell ref="A31:C32"/>
  </mergeCells>
  <printOptions/>
  <pageMargins bottom="0.984251968503937" footer="0.0" header="0.0" left="0.5511811023622047" right="0.5511811023622047" top="0.984251968503937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2006-05-08T18:20:07Z</dcterms:created>
  <dc:creator>CONCENTRAL</dc:creator>
</cp:coreProperties>
</file>